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正确" sheetId="1" r:id="rId1"/>
    <sheet name="错误" sheetId="2" r:id="rId2"/>
  </sheets>
  <definedNames>
    <definedName name="_xlnm.Print_Titles" localSheetId="0">正确!$1:$6</definedName>
    <definedName name="_xlnm.Print_Titles" localSheetId="1">错误!$1:$6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<sst xmlns="http://schemas.openxmlformats.org/spreadsheetml/2006/main" count="222" uniqueCount="65">
  <si>
    <t>附件1：</t>
  </si>
  <si>
    <t>2025年4月公益性岗位人员岗位补贴申请表</t>
  </si>
  <si>
    <t>单位名称（盖章）：中阳县人力资源和社会保障局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</si>
  <si>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</si>
  <si>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</si>
  <si>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</si>
  <si>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</si>
  <si>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</si>
  <si>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</si>
  <si>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</si>
  <si>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</si>
  <si>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</si>
  <si>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</si>
  <si>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</si>
  <si>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</si>
  <si>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</si>
  <si>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</si>
  <si>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</si>
  <si>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4月养老保险
（8%）（329.04元/人/月）</t>
  </si>
  <si>
    <t xml:space="preserve">4月失业保险
（0.3%）（12.34元/人/月）
</t>
  </si>
  <si>
    <t>4月医疗保险（2%）
82.26元/人/月）</t>
  </si>
  <si>
    <t>4月大病保险
2元/人/月</t>
  </si>
  <si>
    <t>代扣个人社会保险小计</t>
  </si>
  <si>
    <t>4月养老保险（16%）（658.08元/人/月）</t>
  </si>
  <si>
    <t>4月失业保险（0.7%）（28.79元/人/月）</t>
  </si>
  <si>
    <t>4月工伤保险（0.23%）（9.46元/人/月）</t>
  </si>
  <si>
    <t>4月医疗保险（6.5%）（267.35元/人/月）</t>
  </si>
  <si>
    <t>4月大病保险3元/人/月</t>
  </si>
  <si>
    <t>王变林</t>
  </si>
  <si>
    <t>女</t>
  </si>
  <si>
    <t>***</t>
  </si>
  <si>
    <t>2022.9.1</t>
  </si>
  <si>
    <t>郑红梅</t>
  </si>
  <si>
    <t>任晓琴</t>
  </si>
  <si>
    <t>张红霞</t>
  </si>
  <si>
    <t>任月红</t>
  </si>
  <si>
    <t>王志琴</t>
  </si>
  <si>
    <t>李红红</t>
  </si>
  <si>
    <t>朱雄艳</t>
  </si>
  <si>
    <t>胡恺宜</t>
  </si>
  <si>
    <t>乔禹婷</t>
  </si>
  <si>
    <t>2023.8.1</t>
  </si>
  <si>
    <t>张雅琦</t>
  </si>
  <si>
    <t>任婧</t>
  </si>
  <si>
    <t>胡朵朵</t>
  </si>
  <si>
    <t>李晶</t>
  </si>
  <si>
    <t>张改梅</t>
  </si>
  <si>
    <t>许志林</t>
  </si>
  <si>
    <t>胡晓芳</t>
  </si>
  <si>
    <t>雷永军</t>
  </si>
  <si>
    <t>男</t>
  </si>
  <si>
    <t>高翔梅</t>
  </si>
  <si>
    <t>张贻慧</t>
  </si>
  <si>
    <t>2025年2-3月公益性岗位人员岗位补贴明细表</t>
  </si>
  <si>
    <t>2-3月岗位补贴（1950元/人/月）</t>
  </si>
  <si>
    <t>2-3月养老保险
（8%）（329.04元/人/月）</t>
  </si>
  <si>
    <t xml:space="preserve"> 2-3月失业保险
（0.3%）（12.34元/人/月）
</t>
  </si>
  <si>
    <t>2-3月医疗保险（2%）
82.26元/人/月）</t>
  </si>
  <si>
    <t>2-3月大病保险
2元/人/月</t>
  </si>
  <si>
    <t>2-3月养老保险（16%）（658.08元/人/月）</t>
  </si>
  <si>
    <t>2-3月失业保险（0.7%）（28.79元/人/月）</t>
  </si>
  <si>
    <t>2-3月工伤保险（0.23%）（9.46元/人/月）</t>
  </si>
  <si>
    <t>2-3月医疗保险（6.5%）（267.35元/人/月）</t>
  </si>
  <si>
    <t>2-3月大病保险3元/人/月</t>
  </si>
  <si>
    <t>姜璐璐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</si>
</sst>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1"/>
  <sheetViews>
    <sheetView tabSelected="1" zoomScaleSheetLayoutView="84" workbookViewId="0">
      <selection activeCell="N32" sqref="N32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6.5277777777778" style="2" customWidth="1"/>
    <col min="21" max="16384" width="8.88888888888889" style="2"/>
  </cols>
  <sheetData>
    <row r="1" s="1" customFormat="1" ht="27" customHeight="1" spans="1:1">
      <c r="A1" s="1" t="s">
        <v>0</v>
      </c>
    </row>
    <row r="2" s="2" customFormat="1" ht="37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2" customFormat="1" ht="25" customHeight="1" spans="1:20">
      <c r="A3" s="6" t="s">
        <v>2</v>
      </c>
      <c r="B3" s="6"/>
      <c r="C3" s="6"/>
      <c r="D3" s="6"/>
      <c r="E3" s="6"/>
      <c r="F3" s="7" t="s">
        <v>3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="2" customFormat="1" ht="25" customHeight="1" spans="1:20">
      <c r="A4" s="8" t="s">
        <v>4</v>
      </c>
      <c r="B4" s="8" t="s">
        <v>5</v>
      </c>
      <c r="C4" s="8"/>
      <c r="D4" s="8"/>
      <c r="E4" s="8"/>
      <c r="F4" s="8" t="s">
        <v>6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="2" customFormat="1" ht="30" customHeight="1" spans="1:20">
      <c r="A5" s="8"/>
      <c r="B5" s="8" t="s">
        <v>7</v>
      </c>
      <c r="C5" s="8" t="s">
        <v>8</v>
      </c>
      <c r="D5" s="8" t="s">
        <v>9</v>
      </c>
      <c r="E5" s="8" t="s">
        <v>10</v>
      </c>
      <c r="F5" s="9" t="s">
        <v>11</v>
      </c>
      <c r="G5" s="9" t="s">
        <v>12</v>
      </c>
      <c r="H5" s="9"/>
      <c r="I5" s="9"/>
      <c r="J5" s="9"/>
      <c r="K5" s="9"/>
      <c r="L5" s="9" t="s">
        <v>13</v>
      </c>
      <c r="M5" s="9" t="s">
        <v>14</v>
      </c>
      <c r="N5" s="9"/>
      <c r="O5" s="9"/>
      <c r="P5" s="9"/>
      <c r="Q5" s="9"/>
      <c r="R5" s="8" t="s">
        <v>15</v>
      </c>
      <c r="S5" s="8" t="s">
        <v>16</v>
      </c>
      <c r="T5" s="18" t="s">
        <v>17</v>
      </c>
    </row>
    <row r="6" s="2" customFormat="1" ht="75" customHeight="1" spans="1:20">
      <c r="A6" s="8"/>
      <c r="B6" s="8"/>
      <c r="C6" s="8"/>
      <c r="D6" s="8"/>
      <c r="E6" s="8"/>
      <c r="F6" s="9"/>
      <c r="G6" s="10" t="s">
        <v>18</v>
      </c>
      <c r="H6" s="11" t="s">
        <v>19</v>
      </c>
      <c r="I6" s="11" t="s">
        <v>20</v>
      </c>
      <c r="J6" s="11" t="s">
        <v>21</v>
      </c>
      <c r="K6" s="9" t="s">
        <v>22</v>
      </c>
      <c r="L6" s="9"/>
      <c r="M6" s="10" t="s">
        <v>23</v>
      </c>
      <c r="N6" s="11" t="s">
        <v>24</v>
      </c>
      <c r="O6" s="11" t="s">
        <v>25</v>
      </c>
      <c r="P6" s="11" t="s">
        <v>26</v>
      </c>
      <c r="Q6" s="11" t="s">
        <v>27</v>
      </c>
      <c r="R6" s="8"/>
      <c r="S6" s="8"/>
      <c r="T6" s="18"/>
    </row>
    <row r="7" s="2" customFormat="1" ht="23" customHeight="1" spans="1:20">
      <c r="A7" s="9">
        <v>1</v>
      </c>
      <c r="B7" s="12" t="s">
        <v>28</v>
      </c>
      <c r="C7" s="12" t="s">
        <v>29</v>
      </c>
      <c r="D7" s="12" t="s">
        <v>30</v>
      </c>
      <c r="E7" s="13" t="s">
        <v>31</v>
      </c>
      <c r="F7" s="14">
        <f t="shared" ref="F7:F26" si="0">1950</f>
        <v>1950</v>
      </c>
      <c r="G7" s="22">
        <v>329.04</v>
      </c>
      <c r="H7" s="15">
        <v>12.34</v>
      </c>
      <c r="I7" s="14">
        <v>82.26</v>
      </c>
      <c r="J7" s="14">
        <v>2</v>
      </c>
      <c r="K7" s="14">
        <f t="shared" ref="K7:K26" si="1">J7+I7+H7+G7</f>
        <v>425.64</v>
      </c>
      <c r="L7" s="14">
        <f t="shared" ref="L7:L26" si="2">F7-K7</f>
        <v>1524.36</v>
      </c>
      <c r="M7" s="14">
        <v>658.08</v>
      </c>
      <c r="N7" s="15">
        <v>28.79</v>
      </c>
      <c r="O7" s="14">
        <v>9.46</v>
      </c>
      <c r="P7" s="14">
        <v>267.35</v>
      </c>
      <c r="Q7" s="14">
        <v>3</v>
      </c>
      <c r="R7" s="14">
        <f t="shared" ref="R7:R26" si="3">Q7+P7+O7+N7+M7</f>
        <v>966.68</v>
      </c>
      <c r="S7" s="9">
        <f t="shared" ref="S7:S26" si="4">F7+R7</f>
        <v>2916.68</v>
      </c>
      <c r="T7" s="19"/>
    </row>
    <row r="8" s="2" customFormat="1" ht="23" customHeight="1" spans="1:20">
      <c r="A8" s="9">
        <v>2</v>
      </c>
      <c r="B8" s="12" t="s">
        <v>32</v>
      </c>
      <c r="C8" s="12" t="s">
        <v>29</v>
      </c>
      <c r="D8" s="12" t="s">
        <v>30</v>
      </c>
      <c r="E8" s="13" t="s">
        <v>31</v>
      </c>
      <c r="F8" s="14">
        <f t="shared" si="0"/>
        <v>1950</v>
      </c>
      <c r="G8" s="22">
        <v>329.04</v>
      </c>
      <c r="H8" s="15">
        <v>12.34</v>
      </c>
      <c r="I8" s="14">
        <v>82.26</v>
      </c>
      <c r="J8" s="14">
        <v>2</v>
      </c>
      <c r="K8" s="14">
        <f t="shared" si="1"/>
        <v>425.64</v>
      </c>
      <c r="L8" s="14">
        <f t="shared" si="2"/>
        <v>1524.36</v>
      </c>
      <c r="M8" s="14">
        <v>658.08</v>
      </c>
      <c r="N8" s="15">
        <v>28.79</v>
      </c>
      <c r="O8" s="14">
        <v>9.46</v>
      </c>
      <c r="P8" s="14">
        <v>267.35</v>
      </c>
      <c r="Q8" s="14">
        <v>3</v>
      </c>
      <c r="R8" s="14">
        <f t="shared" si="3"/>
        <v>966.68</v>
      </c>
      <c r="S8" s="9">
        <f t="shared" si="4"/>
        <v>2916.68</v>
      </c>
      <c r="T8" s="6"/>
    </row>
    <row r="9" s="2" customFormat="1" ht="23" customHeight="1" spans="1:20">
      <c r="A9" s="9">
        <v>3</v>
      </c>
      <c r="B9" s="12" t="s">
        <v>33</v>
      </c>
      <c r="C9" s="12" t="s">
        <v>29</v>
      </c>
      <c r="D9" s="12" t="s">
        <v>30</v>
      </c>
      <c r="E9" s="13" t="s">
        <v>31</v>
      </c>
      <c r="F9" s="14">
        <f t="shared" si="0"/>
        <v>1950</v>
      </c>
      <c r="G9" s="22">
        <v>329.04</v>
      </c>
      <c r="H9" s="15">
        <v>12.34</v>
      </c>
      <c r="I9" s="14">
        <v>82.26</v>
      </c>
      <c r="J9" s="14">
        <v>2</v>
      </c>
      <c r="K9" s="14">
        <f t="shared" si="1"/>
        <v>425.64</v>
      </c>
      <c r="L9" s="14">
        <f t="shared" si="2"/>
        <v>1524.36</v>
      </c>
      <c r="M9" s="14">
        <v>658.08</v>
      </c>
      <c r="N9" s="15">
        <v>28.79</v>
      </c>
      <c r="O9" s="14">
        <v>9.46</v>
      </c>
      <c r="P9" s="14">
        <v>267.35</v>
      </c>
      <c r="Q9" s="14">
        <v>3</v>
      </c>
      <c r="R9" s="14">
        <f t="shared" si="3"/>
        <v>966.68</v>
      </c>
      <c r="S9" s="9">
        <f t="shared" si="4"/>
        <v>2916.68</v>
      </c>
      <c r="T9" s="6"/>
    </row>
    <row r="10" s="2" customFormat="1" ht="23" customHeight="1" spans="1:20">
      <c r="A10" s="9">
        <v>4</v>
      </c>
      <c r="B10" s="12" t="s">
        <v>34</v>
      </c>
      <c r="C10" s="12" t="s">
        <v>29</v>
      </c>
      <c r="D10" s="12" t="s">
        <v>30</v>
      </c>
      <c r="E10" s="13" t="s">
        <v>31</v>
      </c>
      <c r="F10" s="14">
        <f t="shared" si="0"/>
        <v>1950</v>
      </c>
      <c r="G10" s="22">
        <v>329.04</v>
      </c>
      <c r="H10" s="15">
        <v>12.34</v>
      </c>
      <c r="I10" s="14">
        <v>82.26</v>
      </c>
      <c r="J10" s="14">
        <v>2</v>
      </c>
      <c r="K10" s="14">
        <f t="shared" si="1"/>
        <v>425.64</v>
      </c>
      <c r="L10" s="14">
        <f t="shared" si="2"/>
        <v>1524.36</v>
      </c>
      <c r="M10" s="14">
        <v>658.08</v>
      </c>
      <c r="N10" s="15">
        <v>28.79</v>
      </c>
      <c r="O10" s="14">
        <v>9.46</v>
      </c>
      <c r="P10" s="14">
        <v>267.35</v>
      </c>
      <c r="Q10" s="14">
        <v>3</v>
      </c>
      <c r="R10" s="14">
        <f t="shared" si="3"/>
        <v>966.68</v>
      </c>
      <c r="S10" s="9">
        <f t="shared" si="4"/>
        <v>2916.68</v>
      </c>
      <c r="T10" s="6"/>
    </row>
    <row r="11" s="2" customFormat="1" ht="23" customHeight="1" spans="1:20">
      <c r="A11" s="9">
        <v>5</v>
      </c>
      <c r="B11" s="12" t="s">
        <v>35</v>
      </c>
      <c r="C11" s="12" t="s">
        <v>29</v>
      </c>
      <c r="D11" s="12" t="s">
        <v>30</v>
      </c>
      <c r="E11" s="13" t="s">
        <v>31</v>
      </c>
      <c r="F11" s="14">
        <f t="shared" si="0"/>
        <v>1950</v>
      </c>
      <c r="G11" s="22">
        <v>329.04</v>
      </c>
      <c r="H11" s="15">
        <v>12.34</v>
      </c>
      <c r="I11" s="14">
        <v>82.26</v>
      </c>
      <c r="J11" s="14">
        <v>2</v>
      </c>
      <c r="K11" s="14">
        <f t="shared" si="1"/>
        <v>425.64</v>
      </c>
      <c r="L11" s="14">
        <f t="shared" si="2"/>
        <v>1524.36</v>
      </c>
      <c r="M11" s="14">
        <v>658.08</v>
      </c>
      <c r="N11" s="15">
        <v>28.79</v>
      </c>
      <c r="O11" s="14">
        <v>9.46</v>
      </c>
      <c r="P11" s="14">
        <v>267.35</v>
      </c>
      <c r="Q11" s="14">
        <v>3</v>
      </c>
      <c r="R11" s="14">
        <f t="shared" si="3"/>
        <v>966.68</v>
      </c>
      <c r="S11" s="9">
        <f t="shared" si="4"/>
        <v>2916.68</v>
      </c>
      <c r="T11" s="6"/>
    </row>
    <row r="12" s="2" customFormat="1" ht="23" customHeight="1" spans="1:20">
      <c r="A12" s="9">
        <v>6</v>
      </c>
      <c r="B12" s="12" t="s">
        <v>36</v>
      </c>
      <c r="C12" s="12" t="s">
        <v>29</v>
      </c>
      <c r="D12" s="12" t="s">
        <v>30</v>
      </c>
      <c r="E12" s="13" t="s">
        <v>31</v>
      </c>
      <c r="F12" s="14">
        <f t="shared" si="0"/>
        <v>1950</v>
      </c>
      <c r="G12" s="22">
        <v>329.04</v>
      </c>
      <c r="H12" s="15">
        <v>12.34</v>
      </c>
      <c r="I12" s="14">
        <v>82.26</v>
      </c>
      <c r="J12" s="14">
        <v>2</v>
      </c>
      <c r="K12" s="14">
        <f t="shared" si="1"/>
        <v>425.64</v>
      </c>
      <c r="L12" s="14">
        <f t="shared" si="2"/>
        <v>1524.36</v>
      </c>
      <c r="M12" s="14">
        <v>658.08</v>
      </c>
      <c r="N12" s="15">
        <v>28.79</v>
      </c>
      <c r="O12" s="14">
        <v>9.46</v>
      </c>
      <c r="P12" s="14">
        <v>267.35</v>
      </c>
      <c r="Q12" s="14">
        <v>3</v>
      </c>
      <c r="R12" s="14">
        <f t="shared" si="3"/>
        <v>966.68</v>
      </c>
      <c r="S12" s="9">
        <f t="shared" si="4"/>
        <v>2916.68</v>
      </c>
      <c r="T12" s="6"/>
    </row>
    <row r="13" s="2" customFormat="1" ht="23" customHeight="1" spans="1:20">
      <c r="A13" s="9">
        <v>7</v>
      </c>
      <c r="B13" s="12" t="s">
        <v>37</v>
      </c>
      <c r="C13" s="12" t="s">
        <v>29</v>
      </c>
      <c r="D13" s="12" t="s">
        <v>30</v>
      </c>
      <c r="E13" s="13" t="s">
        <v>31</v>
      </c>
      <c r="F13" s="14">
        <f t="shared" si="0"/>
        <v>1950</v>
      </c>
      <c r="G13" s="22">
        <v>329.04</v>
      </c>
      <c r="H13" s="15">
        <v>12.34</v>
      </c>
      <c r="I13" s="14">
        <v>82.26</v>
      </c>
      <c r="J13" s="14">
        <v>2</v>
      </c>
      <c r="K13" s="14">
        <f t="shared" si="1"/>
        <v>425.64</v>
      </c>
      <c r="L13" s="14">
        <f t="shared" si="2"/>
        <v>1524.36</v>
      </c>
      <c r="M13" s="14">
        <v>658.08</v>
      </c>
      <c r="N13" s="15">
        <v>28.79</v>
      </c>
      <c r="O13" s="14">
        <v>9.46</v>
      </c>
      <c r="P13" s="14">
        <v>267.35</v>
      </c>
      <c r="Q13" s="14">
        <v>3</v>
      </c>
      <c r="R13" s="14">
        <f t="shared" si="3"/>
        <v>966.68</v>
      </c>
      <c r="S13" s="9">
        <f t="shared" si="4"/>
        <v>2916.68</v>
      </c>
      <c r="T13" s="6"/>
    </row>
    <row r="14" s="3" customFormat="1" ht="23" customHeight="1" spans="1:20">
      <c r="A14" s="9">
        <v>8</v>
      </c>
      <c r="B14" s="12" t="s">
        <v>38</v>
      </c>
      <c r="C14" s="12" t="s">
        <v>29</v>
      </c>
      <c r="D14" s="12" t="s">
        <v>30</v>
      </c>
      <c r="E14" s="13" t="s">
        <v>31</v>
      </c>
      <c r="F14" s="14">
        <f t="shared" si="0"/>
        <v>1950</v>
      </c>
      <c r="G14" s="22">
        <v>329.04</v>
      </c>
      <c r="H14" s="15">
        <v>12.34</v>
      </c>
      <c r="I14" s="14">
        <v>82.26</v>
      </c>
      <c r="J14" s="14">
        <v>2</v>
      </c>
      <c r="K14" s="14">
        <f t="shared" si="1"/>
        <v>425.64</v>
      </c>
      <c r="L14" s="14">
        <f t="shared" si="2"/>
        <v>1524.36</v>
      </c>
      <c r="M14" s="14">
        <v>658.08</v>
      </c>
      <c r="N14" s="15">
        <v>28.79</v>
      </c>
      <c r="O14" s="14">
        <v>9.46</v>
      </c>
      <c r="P14" s="14">
        <v>267.35</v>
      </c>
      <c r="Q14" s="14">
        <v>3</v>
      </c>
      <c r="R14" s="14">
        <f t="shared" si="3"/>
        <v>966.68</v>
      </c>
      <c r="S14" s="9">
        <f t="shared" si="4"/>
        <v>2916.68</v>
      </c>
      <c r="T14" s="20"/>
    </row>
    <row r="15" s="3" customFormat="1" ht="23" customHeight="1" spans="1:20">
      <c r="A15" s="9">
        <v>9</v>
      </c>
      <c r="B15" s="12" t="s">
        <v>39</v>
      </c>
      <c r="C15" s="12" t="s">
        <v>29</v>
      </c>
      <c r="D15" s="12" t="s">
        <v>30</v>
      </c>
      <c r="E15" s="13" t="s">
        <v>31</v>
      </c>
      <c r="F15" s="14">
        <f t="shared" si="0"/>
        <v>1950</v>
      </c>
      <c r="G15" s="22">
        <v>329.04</v>
      </c>
      <c r="H15" s="15">
        <v>12.34</v>
      </c>
      <c r="I15" s="14">
        <v>82.26</v>
      </c>
      <c r="J15" s="14">
        <v>2</v>
      </c>
      <c r="K15" s="14">
        <f t="shared" si="1"/>
        <v>425.64</v>
      </c>
      <c r="L15" s="14">
        <f t="shared" si="2"/>
        <v>1524.36</v>
      </c>
      <c r="M15" s="14">
        <v>658.08</v>
      </c>
      <c r="N15" s="15">
        <v>28.79</v>
      </c>
      <c r="O15" s="14">
        <v>9.46</v>
      </c>
      <c r="P15" s="14">
        <v>267.35</v>
      </c>
      <c r="Q15" s="14">
        <v>3</v>
      </c>
      <c r="R15" s="14">
        <f t="shared" si="3"/>
        <v>966.68</v>
      </c>
      <c r="S15" s="9">
        <f t="shared" si="4"/>
        <v>2916.68</v>
      </c>
      <c r="T15" s="20"/>
    </row>
    <row r="16" s="4" customFormat="1" ht="23" customHeight="1" spans="1:20">
      <c r="A16" s="9">
        <v>10</v>
      </c>
      <c r="B16" s="12" t="s">
        <v>40</v>
      </c>
      <c r="C16" s="12" t="s">
        <v>29</v>
      </c>
      <c r="D16" s="12" t="s">
        <v>30</v>
      </c>
      <c r="E16" s="13" t="s">
        <v>41</v>
      </c>
      <c r="F16" s="14">
        <f t="shared" si="0"/>
        <v>1950</v>
      </c>
      <c r="G16" s="22">
        <v>329.04</v>
      </c>
      <c r="H16" s="15">
        <v>12.34</v>
      </c>
      <c r="I16" s="14">
        <v>82.26</v>
      </c>
      <c r="J16" s="14">
        <v>2</v>
      </c>
      <c r="K16" s="14">
        <f t="shared" si="1"/>
        <v>425.64</v>
      </c>
      <c r="L16" s="14">
        <f t="shared" si="2"/>
        <v>1524.36</v>
      </c>
      <c r="M16" s="14">
        <v>658.08</v>
      </c>
      <c r="N16" s="15">
        <v>28.79</v>
      </c>
      <c r="O16" s="14">
        <v>9.46</v>
      </c>
      <c r="P16" s="14">
        <v>267.35</v>
      </c>
      <c r="Q16" s="14">
        <v>3</v>
      </c>
      <c r="R16" s="14">
        <f t="shared" si="3"/>
        <v>966.68</v>
      </c>
      <c r="S16" s="9">
        <f t="shared" si="4"/>
        <v>2916.68</v>
      </c>
      <c r="T16" s="6"/>
    </row>
    <row r="17" s="4" customFormat="1" ht="23" customHeight="1" spans="1:20">
      <c r="A17" s="9">
        <v>11</v>
      </c>
      <c r="B17" s="12" t="s">
        <v>42</v>
      </c>
      <c r="C17" s="12" t="s">
        <v>29</v>
      </c>
      <c r="D17" s="12" t="s">
        <v>30</v>
      </c>
      <c r="E17" s="13" t="s">
        <v>41</v>
      </c>
      <c r="F17" s="14">
        <f t="shared" si="0"/>
        <v>1950</v>
      </c>
      <c r="G17" s="22">
        <v>329.04</v>
      </c>
      <c r="H17" s="15">
        <v>12.34</v>
      </c>
      <c r="I17" s="14">
        <v>82.26</v>
      </c>
      <c r="J17" s="14">
        <v>2</v>
      </c>
      <c r="K17" s="14">
        <f t="shared" si="1"/>
        <v>425.64</v>
      </c>
      <c r="L17" s="14">
        <f t="shared" si="2"/>
        <v>1524.36</v>
      </c>
      <c r="M17" s="14">
        <v>658.08</v>
      </c>
      <c r="N17" s="15">
        <v>28.79</v>
      </c>
      <c r="O17" s="14">
        <v>9.46</v>
      </c>
      <c r="P17" s="14">
        <v>267.35</v>
      </c>
      <c r="Q17" s="14">
        <v>3</v>
      </c>
      <c r="R17" s="14">
        <f t="shared" si="3"/>
        <v>966.68</v>
      </c>
      <c r="S17" s="9">
        <f t="shared" si="4"/>
        <v>2916.68</v>
      </c>
      <c r="T17" s="6"/>
    </row>
    <row r="18" s="4" customFormat="1" ht="23" customHeight="1" spans="1:20">
      <c r="A18" s="9">
        <v>12</v>
      </c>
      <c r="B18" s="12" t="s">
        <v>43</v>
      </c>
      <c r="C18" s="12" t="s">
        <v>29</v>
      </c>
      <c r="D18" s="12" t="s">
        <v>30</v>
      </c>
      <c r="E18" s="13" t="s">
        <v>41</v>
      </c>
      <c r="F18" s="14">
        <f t="shared" si="0"/>
        <v>1950</v>
      </c>
      <c r="G18" s="22">
        <v>329.04</v>
      </c>
      <c r="H18" s="15">
        <v>12.34</v>
      </c>
      <c r="I18" s="14">
        <v>82.26</v>
      </c>
      <c r="J18" s="14">
        <v>2</v>
      </c>
      <c r="K18" s="14">
        <f t="shared" si="1"/>
        <v>425.64</v>
      </c>
      <c r="L18" s="14">
        <f t="shared" si="2"/>
        <v>1524.36</v>
      </c>
      <c r="M18" s="14">
        <v>658.08</v>
      </c>
      <c r="N18" s="15">
        <v>28.79</v>
      </c>
      <c r="O18" s="14">
        <v>9.46</v>
      </c>
      <c r="P18" s="14">
        <v>267.35</v>
      </c>
      <c r="Q18" s="14">
        <v>3</v>
      </c>
      <c r="R18" s="14">
        <f t="shared" si="3"/>
        <v>966.68</v>
      </c>
      <c r="S18" s="9">
        <f t="shared" si="4"/>
        <v>2916.68</v>
      </c>
      <c r="T18" s="6"/>
    </row>
    <row r="19" s="4" customFormat="1" ht="23" customHeight="1" spans="1:20">
      <c r="A19" s="9">
        <v>13</v>
      </c>
      <c r="B19" s="12" t="s">
        <v>44</v>
      </c>
      <c r="C19" s="12" t="s">
        <v>29</v>
      </c>
      <c r="D19" s="12" t="s">
        <v>30</v>
      </c>
      <c r="E19" s="13" t="s">
        <v>41</v>
      </c>
      <c r="F19" s="14">
        <f t="shared" si="0"/>
        <v>1950</v>
      </c>
      <c r="G19" s="22">
        <v>329.04</v>
      </c>
      <c r="H19" s="15">
        <v>12.34</v>
      </c>
      <c r="I19" s="14">
        <v>82.26</v>
      </c>
      <c r="J19" s="14">
        <v>2</v>
      </c>
      <c r="K19" s="14">
        <f t="shared" si="1"/>
        <v>425.64</v>
      </c>
      <c r="L19" s="14">
        <f t="shared" si="2"/>
        <v>1524.36</v>
      </c>
      <c r="M19" s="14">
        <v>658.08</v>
      </c>
      <c r="N19" s="15">
        <v>28.79</v>
      </c>
      <c r="O19" s="14">
        <v>9.46</v>
      </c>
      <c r="P19" s="14">
        <v>267.35</v>
      </c>
      <c r="Q19" s="14">
        <v>3</v>
      </c>
      <c r="R19" s="14">
        <f t="shared" si="3"/>
        <v>966.68</v>
      </c>
      <c r="S19" s="9">
        <f t="shared" si="4"/>
        <v>2916.68</v>
      </c>
      <c r="T19" s="6"/>
    </row>
    <row r="20" s="4" customFormat="1" ht="23" customHeight="1" spans="1:20">
      <c r="A20" s="9">
        <v>14</v>
      </c>
      <c r="B20" s="12" t="s">
        <v>45</v>
      </c>
      <c r="C20" s="12" t="s">
        <v>29</v>
      </c>
      <c r="D20" s="12" t="s">
        <v>30</v>
      </c>
      <c r="E20" s="13" t="s">
        <v>41</v>
      </c>
      <c r="F20" s="14">
        <f t="shared" si="0"/>
        <v>1950</v>
      </c>
      <c r="G20" s="22">
        <v>329.04</v>
      </c>
      <c r="H20" s="15">
        <v>12.34</v>
      </c>
      <c r="I20" s="14">
        <v>82.26</v>
      </c>
      <c r="J20" s="14">
        <v>2</v>
      </c>
      <c r="K20" s="14">
        <f t="shared" si="1"/>
        <v>425.64</v>
      </c>
      <c r="L20" s="14">
        <f t="shared" si="2"/>
        <v>1524.36</v>
      </c>
      <c r="M20" s="14">
        <v>658.08</v>
      </c>
      <c r="N20" s="15">
        <v>28.79</v>
      </c>
      <c r="O20" s="14">
        <v>9.46</v>
      </c>
      <c r="P20" s="14">
        <v>267.35</v>
      </c>
      <c r="Q20" s="14">
        <v>3</v>
      </c>
      <c r="R20" s="14">
        <f t="shared" si="3"/>
        <v>966.68</v>
      </c>
      <c r="S20" s="9">
        <f t="shared" si="4"/>
        <v>2916.68</v>
      </c>
      <c r="T20" s="6"/>
    </row>
    <row r="21" s="4" customFormat="1" ht="23" customHeight="1" spans="1:20">
      <c r="A21" s="9">
        <v>15</v>
      </c>
      <c r="B21" s="12" t="s">
        <v>46</v>
      </c>
      <c r="C21" s="12" t="s">
        <v>29</v>
      </c>
      <c r="D21" s="12" t="s">
        <v>30</v>
      </c>
      <c r="E21" s="13" t="s">
        <v>41</v>
      </c>
      <c r="F21" s="14">
        <f t="shared" si="0"/>
        <v>1950</v>
      </c>
      <c r="G21" s="22">
        <v>329.04</v>
      </c>
      <c r="H21" s="15">
        <v>12.34</v>
      </c>
      <c r="I21" s="14">
        <v>82.26</v>
      </c>
      <c r="J21" s="14">
        <v>2</v>
      </c>
      <c r="K21" s="14">
        <f t="shared" si="1"/>
        <v>425.64</v>
      </c>
      <c r="L21" s="14">
        <f t="shared" si="2"/>
        <v>1524.36</v>
      </c>
      <c r="M21" s="14">
        <v>658.08</v>
      </c>
      <c r="N21" s="15">
        <v>28.79</v>
      </c>
      <c r="O21" s="14">
        <v>9.46</v>
      </c>
      <c r="P21" s="14">
        <v>267.35</v>
      </c>
      <c r="Q21" s="14">
        <v>3</v>
      </c>
      <c r="R21" s="14">
        <f t="shared" si="3"/>
        <v>966.68</v>
      </c>
      <c r="S21" s="9">
        <f t="shared" si="4"/>
        <v>2916.68</v>
      </c>
      <c r="T21" s="6"/>
    </row>
    <row r="22" s="4" customFormat="1" ht="23" customHeight="1" spans="1:20">
      <c r="A22" s="9">
        <v>16</v>
      </c>
      <c r="B22" s="12" t="s">
        <v>47</v>
      </c>
      <c r="C22" s="12" t="s">
        <v>29</v>
      </c>
      <c r="D22" s="12" t="s">
        <v>30</v>
      </c>
      <c r="E22" s="13" t="s">
        <v>41</v>
      </c>
      <c r="F22" s="14">
        <f t="shared" si="0"/>
        <v>1950</v>
      </c>
      <c r="G22" s="22">
        <v>329.04</v>
      </c>
      <c r="H22" s="15">
        <v>12.34</v>
      </c>
      <c r="I22" s="14">
        <v>82.26</v>
      </c>
      <c r="J22" s="14">
        <v>2</v>
      </c>
      <c r="K22" s="14">
        <f t="shared" si="1"/>
        <v>425.64</v>
      </c>
      <c r="L22" s="14">
        <f t="shared" si="2"/>
        <v>1524.36</v>
      </c>
      <c r="M22" s="14">
        <v>658.08</v>
      </c>
      <c r="N22" s="15">
        <v>28.79</v>
      </c>
      <c r="O22" s="14">
        <v>9.46</v>
      </c>
      <c r="P22" s="14">
        <v>267.35</v>
      </c>
      <c r="Q22" s="14">
        <v>3</v>
      </c>
      <c r="R22" s="14">
        <f t="shared" si="3"/>
        <v>966.68</v>
      </c>
      <c r="S22" s="9">
        <f t="shared" si="4"/>
        <v>2916.68</v>
      </c>
      <c r="T22" s="6"/>
    </row>
    <row r="23" s="4" customFormat="1" ht="23" customHeight="1" spans="1:20">
      <c r="A23" s="9">
        <v>17</v>
      </c>
      <c r="B23" s="12" t="s">
        <v>48</v>
      </c>
      <c r="C23" s="12" t="s">
        <v>29</v>
      </c>
      <c r="D23" s="12" t="s">
        <v>30</v>
      </c>
      <c r="E23" s="13" t="s">
        <v>41</v>
      </c>
      <c r="F23" s="14">
        <f t="shared" si="0"/>
        <v>1950</v>
      </c>
      <c r="G23" s="22">
        <v>329.04</v>
      </c>
      <c r="H23" s="15">
        <v>12.34</v>
      </c>
      <c r="I23" s="14">
        <v>82.26</v>
      </c>
      <c r="J23" s="14">
        <v>2</v>
      </c>
      <c r="K23" s="14">
        <f t="shared" si="1"/>
        <v>425.64</v>
      </c>
      <c r="L23" s="14">
        <f t="shared" si="2"/>
        <v>1524.36</v>
      </c>
      <c r="M23" s="14">
        <v>658.08</v>
      </c>
      <c r="N23" s="15">
        <v>28.79</v>
      </c>
      <c r="O23" s="14">
        <v>9.46</v>
      </c>
      <c r="P23" s="14">
        <v>267.35</v>
      </c>
      <c r="Q23" s="14">
        <v>3</v>
      </c>
      <c r="R23" s="14">
        <f t="shared" si="3"/>
        <v>966.68</v>
      </c>
      <c r="S23" s="9">
        <f t="shared" si="4"/>
        <v>2916.68</v>
      </c>
      <c r="T23" s="6"/>
    </row>
    <row r="24" s="4" customFormat="1" ht="23" customHeight="1" spans="1:20">
      <c r="A24" s="9">
        <v>18</v>
      </c>
      <c r="B24" s="12" t="s">
        <v>49</v>
      </c>
      <c r="C24" s="12" t="s">
        <v>50</v>
      </c>
      <c r="D24" s="12" t="s">
        <v>30</v>
      </c>
      <c r="E24" s="13" t="s">
        <v>41</v>
      </c>
      <c r="F24" s="14">
        <f t="shared" si="0"/>
        <v>1950</v>
      </c>
      <c r="G24" s="22">
        <v>329.04</v>
      </c>
      <c r="H24" s="15">
        <v>12.34</v>
      </c>
      <c r="I24" s="14">
        <v>82.26</v>
      </c>
      <c r="J24" s="14">
        <v>2</v>
      </c>
      <c r="K24" s="14">
        <f t="shared" si="1"/>
        <v>425.64</v>
      </c>
      <c r="L24" s="14">
        <f t="shared" si="2"/>
        <v>1524.36</v>
      </c>
      <c r="M24" s="14">
        <v>658.08</v>
      </c>
      <c r="N24" s="15">
        <v>28.79</v>
      </c>
      <c r="O24" s="14">
        <v>9.46</v>
      </c>
      <c r="P24" s="14">
        <v>267.35</v>
      </c>
      <c r="Q24" s="14">
        <v>3</v>
      </c>
      <c r="R24" s="14">
        <f t="shared" si="3"/>
        <v>966.68</v>
      </c>
      <c r="S24" s="9">
        <f t="shared" si="4"/>
        <v>2916.68</v>
      </c>
      <c r="T24" s="6"/>
    </row>
    <row r="25" s="4" customFormat="1" ht="23" customHeight="1" spans="1:20">
      <c r="A25" s="9">
        <v>19</v>
      </c>
      <c r="B25" s="12" t="s">
        <v>51</v>
      </c>
      <c r="C25" s="12" t="s">
        <v>29</v>
      </c>
      <c r="D25" s="12" t="s">
        <v>30</v>
      </c>
      <c r="E25" s="13" t="s">
        <v>41</v>
      </c>
      <c r="F25" s="14">
        <f t="shared" si="0"/>
        <v>1950</v>
      </c>
      <c r="G25" s="22">
        <v>329.04</v>
      </c>
      <c r="H25" s="15">
        <v>12.34</v>
      </c>
      <c r="I25" s="14">
        <v>82.26</v>
      </c>
      <c r="J25" s="14">
        <v>2</v>
      </c>
      <c r="K25" s="14">
        <f t="shared" si="1"/>
        <v>425.64</v>
      </c>
      <c r="L25" s="14">
        <f t="shared" si="2"/>
        <v>1524.36</v>
      </c>
      <c r="M25" s="14">
        <v>658.08</v>
      </c>
      <c r="N25" s="15">
        <v>28.79</v>
      </c>
      <c r="O25" s="14">
        <v>9.46</v>
      </c>
      <c r="P25" s="14">
        <v>267.35</v>
      </c>
      <c r="Q25" s="14">
        <v>3</v>
      </c>
      <c r="R25" s="14">
        <f t="shared" si="3"/>
        <v>966.68</v>
      </c>
      <c r="S25" s="9">
        <f t="shared" si="4"/>
        <v>2916.68</v>
      </c>
      <c r="T25" s="6"/>
    </row>
    <row r="26" s="4" customFormat="1" ht="23" customHeight="1" spans="1:20">
      <c r="A26" s="9">
        <v>20</v>
      </c>
      <c r="B26" s="12" t="s">
        <v>52</v>
      </c>
      <c r="C26" s="12" t="s">
        <v>29</v>
      </c>
      <c r="D26" s="12" t="s">
        <v>30</v>
      </c>
      <c r="E26" s="13" t="s">
        <v>41</v>
      </c>
      <c r="F26" s="14">
        <f t="shared" si="0"/>
        <v>1950</v>
      </c>
      <c r="G26" s="22">
        <v>329.04</v>
      </c>
      <c r="H26" s="15">
        <v>12.34</v>
      </c>
      <c r="I26" s="14">
        <v>82.26</v>
      </c>
      <c r="J26" s="14">
        <v>2</v>
      </c>
      <c r="K26" s="14">
        <f t="shared" si="1"/>
        <v>425.64</v>
      </c>
      <c r="L26" s="14">
        <f t="shared" si="2"/>
        <v>1524.36</v>
      </c>
      <c r="M26" s="14">
        <v>658.08</v>
      </c>
      <c r="N26" s="15">
        <v>28.79</v>
      </c>
      <c r="O26" s="14">
        <v>9.46</v>
      </c>
      <c r="P26" s="14">
        <v>267.35</v>
      </c>
      <c r="Q26" s="14">
        <v>3</v>
      </c>
      <c r="R26" s="14">
        <f t="shared" si="3"/>
        <v>966.68</v>
      </c>
      <c r="S26" s="9">
        <f t="shared" si="4"/>
        <v>2916.68</v>
      </c>
      <c r="T26" s="6"/>
    </row>
    <row r="27" s="2" customFormat="1" ht="23" customHeight="1" spans="1:20">
      <c r="A27" s="7" t="s">
        <v>16</v>
      </c>
      <c r="B27" s="7"/>
      <c r="C27" s="7"/>
      <c r="D27" s="7"/>
      <c r="E27" s="7"/>
      <c r="F27" s="14">
        <f t="shared" ref="F27:S27" si="5">SUM(F7:F26)</f>
        <v>39000</v>
      </c>
      <c r="G27" s="14">
        <f t="shared" si="5"/>
        <v>6580.8</v>
      </c>
      <c r="H27" s="14">
        <f t="shared" si="5"/>
        <v>246.8</v>
      </c>
      <c r="I27" s="14">
        <f t="shared" si="5"/>
        <v>1645.2</v>
      </c>
      <c r="J27" s="14">
        <f t="shared" si="5"/>
        <v>40</v>
      </c>
      <c r="K27" s="14">
        <f t="shared" si="5"/>
        <v>8512.8</v>
      </c>
      <c r="L27" s="14">
        <f t="shared" si="5"/>
        <v>30487.2</v>
      </c>
      <c r="M27" s="14">
        <f t="shared" si="5"/>
        <v>13161.6</v>
      </c>
      <c r="N27" s="14">
        <f t="shared" si="5"/>
        <v>575.8</v>
      </c>
      <c r="O27" s="14">
        <f t="shared" si="5"/>
        <v>189.2</v>
      </c>
      <c r="P27" s="14">
        <f t="shared" si="5"/>
        <v>5347</v>
      </c>
      <c r="Q27" s="14">
        <f t="shared" si="5"/>
        <v>60</v>
      </c>
      <c r="R27" s="14">
        <f t="shared" si="5"/>
        <v>19333.6</v>
      </c>
      <c r="S27" s="9">
        <f t="shared" si="5"/>
        <v>58333.6</v>
      </c>
      <c r="T27" s="6"/>
    </row>
    <row r="28" s="2" customFormat="1" spans="17:17">
      <c r="Q28" s="21"/>
    </row>
    <row r="29" s="2" customFormat="1" spans="16:17">
      <c r="P29" s="16"/>
      <c r="Q29" s="21"/>
    </row>
    <row r="30" s="2" customFormat="1" spans="16:17">
      <c r="P30" s="17"/>
      <c r="Q30" s="21"/>
    </row>
    <row r="31" s="2" customFormat="1" spans="17:17">
      <c r="Q31" s="21"/>
    </row>
    <row r="32" s="2" customFormat="1" spans="17:17">
      <c r="Q32" s="21"/>
    </row>
    <row r="33" s="2" customFormat="1" spans="17:17">
      <c r="Q33" s="21"/>
    </row>
    <row r="34" s="2" customFormat="1" spans="17:17">
      <c r="Q34" s="21"/>
    </row>
    <row r="35" s="2" customFormat="1" spans="17:17">
      <c r="Q35" s="21"/>
    </row>
    <row r="36" s="2" customFormat="1" spans="17:17">
      <c r="Q36" s="21"/>
    </row>
    <row r="37" s="2" customFormat="1" spans="17:17">
      <c r="Q37" s="21"/>
    </row>
    <row r="38" s="2" customFormat="1" spans="17:17">
      <c r="Q38" s="21"/>
    </row>
    <row r="39" s="2" customFormat="1" spans="17:17">
      <c r="Q39" s="21"/>
    </row>
    <row r="40" s="2" customFormat="1" spans="17:17">
      <c r="Q40" s="21"/>
    </row>
    <row r="41" s="2" customFormat="1" spans="17:17">
      <c r="Q41" s="21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27:E27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2"/>
  <sheetViews>
    <sheetView workbookViewId="0">
      <selection activeCell="E5" sqref="E5:E6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6.5277777777778" style="2" customWidth="1"/>
    <col min="21" max="16384" width="8.88888888888889" style="2"/>
  </cols>
  <sheetData>
    <row r="1" s="1" customFormat="1" ht="27" customHeight="1" spans="1:1">
      <c r="A1" s="1" t="s">
        <v>0</v>
      </c>
    </row>
    <row r="2" s="2" customFormat="1" ht="37" customHeight="1" spans="1:20">
      <c r="A2" s="5" t="s">
        <v>53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2" customFormat="1" ht="25" customHeight="1" spans="1:20">
      <c r="A3" s="6" t="s">
        <v>2</v>
      </c>
      <c r="B3" s="6"/>
      <c r="C3" s="6"/>
      <c r="D3" s="6"/>
      <c r="E3" s="6"/>
      <c r="F3" s="7" t="s">
        <v>3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="2" customFormat="1" ht="25" customHeight="1" spans="1:20">
      <c r="A4" s="8" t="s">
        <v>4</v>
      </c>
      <c r="B4" s="8" t="s">
        <v>5</v>
      </c>
      <c r="C4" s="8"/>
      <c r="D4" s="8"/>
      <c r="E4" s="8"/>
      <c r="F4" s="8" t="s">
        <v>6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="2" customFormat="1" ht="30" customHeight="1" spans="1:20">
      <c r="A5" s="8"/>
      <c r="B5" s="8" t="s">
        <v>7</v>
      </c>
      <c r="C5" s="8" t="s">
        <v>8</v>
      </c>
      <c r="D5" s="8" t="s">
        <v>9</v>
      </c>
      <c r="E5" s="8" t="s">
        <v>10</v>
      </c>
      <c r="F5" s="9" t="s">
        <v>54</v>
      </c>
      <c r="G5" s="9" t="s">
        <v>12</v>
      </c>
      <c r="H5" s="9"/>
      <c r="I5" s="9"/>
      <c r="J5" s="9"/>
      <c r="K5" s="9"/>
      <c r="L5" s="9" t="s">
        <v>13</v>
      </c>
      <c r="M5" s="9" t="s">
        <v>14</v>
      </c>
      <c r="N5" s="9"/>
      <c r="O5" s="9"/>
      <c r="P5" s="9"/>
      <c r="Q5" s="9"/>
      <c r="R5" s="8" t="s">
        <v>15</v>
      </c>
      <c r="S5" s="8" t="s">
        <v>16</v>
      </c>
      <c r="T5" s="18" t="s">
        <v>17</v>
      </c>
    </row>
    <row r="6" s="2" customFormat="1" ht="75" customHeight="1" spans="1:20">
      <c r="A6" s="8"/>
      <c r="B6" s="8"/>
      <c r="C6" s="8"/>
      <c r="D6" s="8"/>
      <c r="E6" s="8"/>
      <c r="F6" s="9"/>
      <c r="G6" s="10" t="s">
        <v>55</v>
      </c>
      <c r="H6" s="11" t="s">
        <v>56</v>
      </c>
      <c r="I6" s="11" t="s">
        <v>57</v>
      </c>
      <c r="J6" s="11" t="s">
        <v>58</v>
      </c>
      <c r="K6" s="9" t="s">
        <v>22</v>
      </c>
      <c r="L6" s="9"/>
      <c r="M6" s="10" t="s">
        <v>59</v>
      </c>
      <c r="N6" s="11" t="s">
        <v>60</v>
      </c>
      <c r="O6" s="11" t="s">
        <v>61</v>
      </c>
      <c r="P6" s="11" t="s">
        <v>62</v>
      </c>
      <c r="Q6" s="11" t="s">
        <v>63</v>
      </c>
      <c r="R6" s="8"/>
      <c r="S6" s="8"/>
      <c r="T6" s="18"/>
    </row>
    <row r="7" s="2" customFormat="1" ht="23" customHeight="1" spans="1:20">
      <c r="A7" s="9">
        <v>1</v>
      </c>
      <c r="B7" s="12" t="s">
        <v>28</v>
      </c>
      <c r="C7" s="12" t="s">
        <v>29</v>
      </c>
      <c r="D7" s="12" t="s">
        <v>30</v>
      </c>
      <c r="E7" s="13" t="s">
        <v>31</v>
      </c>
      <c r="F7" s="14">
        <f t="shared" ref="F7:F27" si="0">1950*2</f>
        <v>3900</v>
      </c>
      <c r="G7" s="14">
        <f t="shared" ref="G7:G27" si="1">329.04*2</f>
        <v>658.08</v>
      </c>
      <c r="H7" s="15">
        <f t="shared" ref="H7:H27" si="2">12.34*2</f>
        <v>24.68</v>
      </c>
      <c r="I7" s="14">
        <f t="shared" ref="I7:I27" si="3">82.26*2</f>
        <v>164.52</v>
      </c>
      <c r="J7" s="14">
        <f t="shared" ref="J7:J27" si="4">2*2</f>
        <v>4</v>
      </c>
      <c r="K7" s="14">
        <f t="shared" ref="K7:K27" si="5">J7+I7+H7+G7</f>
        <v>851.28</v>
      </c>
      <c r="L7" s="14">
        <f t="shared" ref="L7:L28" si="6">F7-K7</f>
        <v>3048.72</v>
      </c>
      <c r="M7" s="14">
        <f t="shared" ref="M7:M27" si="7">658.08*2</f>
        <v>1316.16</v>
      </c>
      <c r="N7" s="15">
        <f t="shared" ref="N7:N27" si="8">28.79*2</f>
        <v>57.58</v>
      </c>
      <c r="O7" s="14">
        <f t="shared" ref="O7:O27" si="9">9.46*2</f>
        <v>18.92</v>
      </c>
      <c r="P7" s="14">
        <f t="shared" ref="P7:P27" si="10">267.35*2</f>
        <v>534.7</v>
      </c>
      <c r="Q7" s="14">
        <f t="shared" ref="Q7:Q27" si="11">3*2</f>
        <v>6</v>
      </c>
      <c r="R7" s="14">
        <f t="shared" ref="R7:R28" si="12">Q7+P7+O7+N7+M7</f>
        <v>1933.36</v>
      </c>
      <c r="S7" s="9">
        <f t="shared" ref="S7:S27" si="13">F7+R7</f>
        <v>5833.36</v>
      </c>
      <c r="T7" s="19"/>
    </row>
    <row r="8" s="2" customFormat="1" ht="23" customHeight="1" spans="1:20">
      <c r="A8" s="9">
        <v>2</v>
      </c>
      <c r="B8" s="12" t="s">
        <v>32</v>
      </c>
      <c r="C8" s="12" t="s">
        <v>29</v>
      </c>
      <c r="D8" s="12" t="s">
        <v>30</v>
      </c>
      <c r="E8" s="13" t="s">
        <v>31</v>
      </c>
      <c r="F8" s="14">
        <f t="shared" si="0"/>
        <v>3900</v>
      </c>
      <c r="G8" s="14">
        <f t="shared" si="1"/>
        <v>658.08</v>
      </c>
      <c r="H8" s="15">
        <f t="shared" si="2"/>
        <v>24.68</v>
      </c>
      <c r="I8" s="14">
        <f t="shared" si="3"/>
        <v>164.52</v>
      </c>
      <c r="J8" s="14">
        <f t="shared" si="4"/>
        <v>4</v>
      </c>
      <c r="K8" s="14">
        <f t="shared" si="5"/>
        <v>851.28</v>
      </c>
      <c r="L8" s="14">
        <f t="shared" si="6"/>
        <v>3048.72</v>
      </c>
      <c r="M8" s="14">
        <f t="shared" si="7"/>
        <v>1316.16</v>
      </c>
      <c r="N8" s="15">
        <f t="shared" si="8"/>
        <v>57.58</v>
      </c>
      <c r="O8" s="14">
        <f t="shared" si="9"/>
        <v>18.92</v>
      </c>
      <c r="P8" s="14">
        <f t="shared" si="10"/>
        <v>534.7</v>
      </c>
      <c r="Q8" s="14">
        <f t="shared" si="11"/>
        <v>6</v>
      </c>
      <c r="R8" s="14">
        <f t="shared" si="12"/>
        <v>1933.36</v>
      </c>
      <c r="S8" s="9">
        <f t="shared" si="13"/>
        <v>5833.36</v>
      </c>
      <c r="T8" s="6"/>
    </row>
    <row r="9" s="2" customFormat="1" ht="23" customHeight="1" spans="1:20">
      <c r="A9" s="9">
        <v>3</v>
      </c>
      <c r="B9" s="12" t="s">
        <v>33</v>
      </c>
      <c r="C9" s="12" t="s">
        <v>29</v>
      </c>
      <c r="D9" s="12" t="s">
        <v>30</v>
      </c>
      <c r="E9" s="13" t="s">
        <v>31</v>
      </c>
      <c r="F9" s="14">
        <f t="shared" si="0"/>
        <v>3900</v>
      </c>
      <c r="G9" s="14">
        <f t="shared" si="1"/>
        <v>658.08</v>
      </c>
      <c r="H9" s="15">
        <f t="shared" si="2"/>
        <v>24.68</v>
      </c>
      <c r="I9" s="14">
        <f t="shared" si="3"/>
        <v>164.52</v>
      </c>
      <c r="J9" s="14">
        <f t="shared" si="4"/>
        <v>4</v>
      </c>
      <c r="K9" s="14">
        <f t="shared" si="5"/>
        <v>851.28</v>
      </c>
      <c r="L9" s="14">
        <f t="shared" si="6"/>
        <v>3048.72</v>
      </c>
      <c r="M9" s="14">
        <f t="shared" si="7"/>
        <v>1316.16</v>
      </c>
      <c r="N9" s="15">
        <f t="shared" si="8"/>
        <v>57.58</v>
      </c>
      <c r="O9" s="14">
        <f t="shared" si="9"/>
        <v>18.92</v>
      </c>
      <c r="P9" s="14">
        <f t="shared" si="10"/>
        <v>534.7</v>
      </c>
      <c r="Q9" s="14">
        <f t="shared" si="11"/>
        <v>6</v>
      </c>
      <c r="R9" s="14">
        <f t="shared" si="12"/>
        <v>1933.36</v>
      </c>
      <c r="S9" s="9">
        <f t="shared" si="13"/>
        <v>5833.36</v>
      </c>
      <c r="T9" s="6"/>
    </row>
    <row r="10" s="2" customFormat="1" ht="23" customHeight="1" spans="1:20">
      <c r="A10" s="9">
        <v>4</v>
      </c>
      <c r="B10" s="12" t="s">
        <v>34</v>
      </c>
      <c r="C10" s="12" t="s">
        <v>29</v>
      </c>
      <c r="D10" s="12" t="s">
        <v>30</v>
      </c>
      <c r="E10" s="13" t="s">
        <v>31</v>
      </c>
      <c r="F10" s="14">
        <f t="shared" si="0"/>
        <v>3900</v>
      </c>
      <c r="G10" s="14">
        <f t="shared" si="1"/>
        <v>658.08</v>
      </c>
      <c r="H10" s="15">
        <f t="shared" si="2"/>
        <v>24.68</v>
      </c>
      <c r="I10" s="14">
        <f t="shared" si="3"/>
        <v>164.52</v>
      </c>
      <c r="J10" s="14">
        <f t="shared" si="4"/>
        <v>4</v>
      </c>
      <c r="K10" s="14">
        <f t="shared" si="5"/>
        <v>851.28</v>
      </c>
      <c r="L10" s="14">
        <f t="shared" si="6"/>
        <v>3048.72</v>
      </c>
      <c r="M10" s="14">
        <f t="shared" si="7"/>
        <v>1316.16</v>
      </c>
      <c r="N10" s="15">
        <f t="shared" si="8"/>
        <v>57.58</v>
      </c>
      <c r="O10" s="14">
        <f t="shared" si="9"/>
        <v>18.92</v>
      </c>
      <c r="P10" s="14">
        <f t="shared" si="10"/>
        <v>534.7</v>
      </c>
      <c r="Q10" s="14">
        <f t="shared" si="11"/>
        <v>6</v>
      </c>
      <c r="R10" s="14">
        <f t="shared" si="12"/>
        <v>1933.36</v>
      </c>
      <c r="S10" s="9">
        <f t="shared" si="13"/>
        <v>5833.36</v>
      </c>
      <c r="T10" s="6"/>
    </row>
    <row r="11" s="2" customFormat="1" ht="23" customHeight="1" spans="1:20">
      <c r="A11" s="9">
        <v>5</v>
      </c>
      <c r="B11" s="12" t="s">
        <v>35</v>
      </c>
      <c r="C11" s="12" t="s">
        <v>29</v>
      </c>
      <c r="D11" s="12" t="s">
        <v>30</v>
      </c>
      <c r="E11" s="13" t="s">
        <v>31</v>
      </c>
      <c r="F11" s="14">
        <f t="shared" si="0"/>
        <v>3900</v>
      </c>
      <c r="G11" s="14">
        <f t="shared" si="1"/>
        <v>658.08</v>
      </c>
      <c r="H11" s="15">
        <f t="shared" si="2"/>
        <v>24.68</v>
      </c>
      <c r="I11" s="14">
        <f t="shared" si="3"/>
        <v>164.52</v>
      </c>
      <c r="J11" s="14">
        <f t="shared" si="4"/>
        <v>4</v>
      </c>
      <c r="K11" s="14">
        <f t="shared" si="5"/>
        <v>851.28</v>
      </c>
      <c r="L11" s="14">
        <f t="shared" si="6"/>
        <v>3048.72</v>
      </c>
      <c r="M11" s="14">
        <f t="shared" si="7"/>
        <v>1316.16</v>
      </c>
      <c r="N11" s="15">
        <f t="shared" si="8"/>
        <v>57.58</v>
      </c>
      <c r="O11" s="14">
        <f t="shared" si="9"/>
        <v>18.92</v>
      </c>
      <c r="P11" s="14">
        <f t="shared" si="10"/>
        <v>534.7</v>
      </c>
      <c r="Q11" s="14">
        <f t="shared" si="11"/>
        <v>6</v>
      </c>
      <c r="R11" s="14">
        <f t="shared" si="12"/>
        <v>1933.36</v>
      </c>
      <c r="S11" s="9">
        <f t="shared" si="13"/>
        <v>5833.36</v>
      </c>
      <c r="T11" s="6"/>
    </row>
    <row r="12" s="2" customFormat="1" ht="23" customHeight="1" spans="1:20">
      <c r="A12" s="9">
        <v>6</v>
      </c>
      <c r="B12" s="12" t="s">
        <v>36</v>
      </c>
      <c r="C12" s="12" t="s">
        <v>29</v>
      </c>
      <c r="D12" s="12" t="s">
        <v>30</v>
      </c>
      <c r="E12" s="13" t="s">
        <v>31</v>
      </c>
      <c r="F12" s="14">
        <f t="shared" si="0"/>
        <v>3900</v>
      </c>
      <c r="G12" s="14">
        <f t="shared" si="1"/>
        <v>658.08</v>
      </c>
      <c r="H12" s="15">
        <f t="shared" si="2"/>
        <v>24.68</v>
      </c>
      <c r="I12" s="14">
        <f t="shared" si="3"/>
        <v>164.52</v>
      </c>
      <c r="J12" s="14">
        <f t="shared" si="4"/>
        <v>4</v>
      </c>
      <c r="K12" s="14">
        <f t="shared" si="5"/>
        <v>851.28</v>
      </c>
      <c r="L12" s="14">
        <f t="shared" si="6"/>
        <v>3048.72</v>
      </c>
      <c r="M12" s="14">
        <f t="shared" si="7"/>
        <v>1316.16</v>
      </c>
      <c r="N12" s="15">
        <f t="shared" si="8"/>
        <v>57.58</v>
      </c>
      <c r="O12" s="14">
        <f t="shared" si="9"/>
        <v>18.92</v>
      </c>
      <c r="P12" s="14">
        <f t="shared" si="10"/>
        <v>534.7</v>
      </c>
      <c r="Q12" s="14">
        <f t="shared" si="11"/>
        <v>6</v>
      </c>
      <c r="R12" s="14">
        <f t="shared" si="12"/>
        <v>1933.36</v>
      </c>
      <c r="S12" s="9">
        <f t="shared" si="13"/>
        <v>5833.36</v>
      </c>
      <c r="T12" s="6"/>
    </row>
    <row r="13" s="2" customFormat="1" ht="23" customHeight="1" spans="1:20">
      <c r="A13" s="9">
        <v>7</v>
      </c>
      <c r="B13" s="12" t="s">
        <v>37</v>
      </c>
      <c r="C13" s="12" t="s">
        <v>29</v>
      </c>
      <c r="D13" s="12" t="s">
        <v>30</v>
      </c>
      <c r="E13" s="13" t="s">
        <v>31</v>
      </c>
      <c r="F13" s="14">
        <f t="shared" si="0"/>
        <v>3900</v>
      </c>
      <c r="G13" s="14">
        <f t="shared" si="1"/>
        <v>658.08</v>
      </c>
      <c r="H13" s="15">
        <f t="shared" si="2"/>
        <v>24.68</v>
      </c>
      <c r="I13" s="14">
        <f t="shared" si="3"/>
        <v>164.52</v>
      </c>
      <c r="J13" s="14">
        <f t="shared" si="4"/>
        <v>4</v>
      </c>
      <c r="K13" s="14">
        <f t="shared" si="5"/>
        <v>851.28</v>
      </c>
      <c r="L13" s="14">
        <f t="shared" si="6"/>
        <v>3048.72</v>
      </c>
      <c r="M13" s="14">
        <f t="shared" si="7"/>
        <v>1316.16</v>
      </c>
      <c r="N13" s="15">
        <f t="shared" si="8"/>
        <v>57.58</v>
      </c>
      <c r="O13" s="14">
        <f t="shared" si="9"/>
        <v>18.92</v>
      </c>
      <c r="P13" s="14">
        <f t="shared" si="10"/>
        <v>534.7</v>
      </c>
      <c r="Q13" s="14">
        <f t="shared" si="11"/>
        <v>6</v>
      </c>
      <c r="R13" s="14">
        <f t="shared" si="12"/>
        <v>1933.36</v>
      </c>
      <c r="S13" s="9">
        <f t="shared" si="13"/>
        <v>5833.36</v>
      </c>
      <c r="T13" s="6"/>
    </row>
    <row r="14" s="3" customFormat="1" ht="23" customHeight="1" spans="1:20">
      <c r="A14" s="9">
        <v>8</v>
      </c>
      <c r="B14" s="12" t="s">
        <v>38</v>
      </c>
      <c r="C14" s="12" t="s">
        <v>29</v>
      </c>
      <c r="D14" s="12" t="s">
        <v>30</v>
      </c>
      <c r="E14" s="13" t="s">
        <v>31</v>
      </c>
      <c r="F14" s="14">
        <f t="shared" si="0"/>
        <v>3900</v>
      </c>
      <c r="G14" s="14">
        <f t="shared" si="1"/>
        <v>658.08</v>
      </c>
      <c r="H14" s="15">
        <f t="shared" si="2"/>
        <v>24.68</v>
      </c>
      <c r="I14" s="14">
        <f t="shared" si="3"/>
        <v>164.52</v>
      </c>
      <c r="J14" s="14">
        <f t="shared" si="4"/>
        <v>4</v>
      </c>
      <c r="K14" s="14">
        <f t="shared" si="5"/>
        <v>851.28</v>
      </c>
      <c r="L14" s="14">
        <f t="shared" si="6"/>
        <v>3048.72</v>
      </c>
      <c r="M14" s="14">
        <f t="shared" si="7"/>
        <v>1316.16</v>
      </c>
      <c r="N14" s="15">
        <f t="shared" si="8"/>
        <v>57.58</v>
      </c>
      <c r="O14" s="14">
        <f t="shared" si="9"/>
        <v>18.92</v>
      </c>
      <c r="P14" s="14">
        <f t="shared" si="10"/>
        <v>534.7</v>
      </c>
      <c r="Q14" s="14">
        <f t="shared" si="11"/>
        <v>6</v>
      </c>
      <c r="R14" s="14">
        <f t="shared" si="12"/>
        <v>1933.36</v>
      </c>
      <c r="S14" s="9">
        <f t="shared" si="13"/>
        <v>5833.36</v>
      </c>
      <c r="T14" s="20"/>
    </row>
    <row r="15" s="3" customFormat="1" ht="23" customHeight="1" spans="1:20">
      <c r="A15" s="9">
        <v>9</v>
      </c>
      <c r="B15" s="12" t="s">
        <v>39</v>
      </c>
      <c r="C15" s="12" t="s">
        <v>29</v>
      </c>
      <c r="D15" s="12" t="s">
        <v>30</v>
      </c>
      <c r="E15" s="13" t="s">
        <v>31</v>
      </c>
      <c r="F15" s="14">
        <f t="shared" si="0"/>
        <v>3900</v>
      </c>
      <c r="G15" s="14">
        <f t="shared" si="1"/>
        <v>658.08</v>
      </c>
      <c r="H15" s="15">
        <f t="shared" si="2"/>
        <v>24.68</v>
      </c>
      <c r="I15" s="14">
        <f t="shared" si="3"/>
        <v>164.52</v>
      </c>
      <c r="J15" s="14">
        <f t="shared" si="4"/>
        <v>4</v>
      </c>
      <c r="K15" s="14">
        <f t="shared" si="5"/>
        <v>851.28</v>
      </c>
      <c r="L15" s="14">
        <f t="shared" si="6"/>
        <v>3048.72</v>
      </c>
      <c r="M15" s="14">
        <f t="shared" si="7"/>
        <v>1316.16</v>
      </c>
      <c r="N15" s="15">
        <f t="shared" si="8"/>
        <v>57.58</v>
      </c>
      <c r="O15" s="14">
        <f t="shared" si="9"/>
        <v>18.92</v>
      </c>
      <c r="P15" s="14">
        <f t="shared" si="10"/>
        <v>534.7</v>
      </c>
      <c r="Q15" s="14">
        <f t="shared" si="11"/>
        <v>6</v>
      </c>
      <c r="R15" s="14">
        <f t="shared" si="12"/>
        <v>1933.36</v>
      </c>
      <c r="S15" s="9">
        <f t="shared" si="13"/>
        <v>5833.36</v>
      </c>
      <c r="T15" s="20"/>
    </row>
    <row r="16" s="4" customFormat="1" ht="23" customHeight="1" spans="1:20">
      <c r="A16" s="9">
        <v>10</v>
      </c>
      <c r="B16" s="12" t="s">
        <v>40</v>
      </c>
      <c r="C16" s="12" t="s">
        <v>29</v>
      </c>
      <c r="D16" s="12" t="s">
        <v>30</v>
      </c>
      <c r="E16" s="13" t="s">
        <v>41</v>
      </c>
      <c r="F16" s="14">
        <f t="shared" si="0"/>
        <v>3900</v>
      </c>
      <c r="G16" s="14">
        <f t="shared" si="1"/>
        <v>658.08</v>
      </c>
      <c r="H16" s="15">
        <f t="shared" si="2"/>
        <v>24.68</v>
      </c>
      <c r="I16" s="14">
        <f t="shared" si="3"/>
        <v>164.52</v>
      </c>
      <c r="J16" s="14">
        <f t="shared" si="4"/>
        <v>4</v>
      </c>
      <c r="K16" s="14">
        <f t="shared" si="5"/>
        <v>851.28</v>
      </c>
      <c r="L16" s="14">
        <f t="shared" si="6"/>
        <v>3048.72</v>
      </c>
      <c r="M16" s="14">
        <f t="shared" si="7"/>
        <v>1316.16</v>
      </c>
      <c r="N16" s="15">
        <f t="shared" si="8"/>
        <v>57.58</v>
      </c>
      <c r="O16" s="14">
        <f t="shared" si="9"/>
        <v>18.92</v>
      </c>
      <c r="P16" s="14">
        <f t="shared" si="10"/>
        <v>534.7</v>
      </c>
      <c r="Q16" s="14">
        <f t="shared" si="11"/>
        <v>6</v>
      </c>
      <c r="R16" s="14">
        <f t="shared" si="12"/>
        <v>1933.36</v>
      </c>
      <c r="S16" s="9">
        <f t="shared" si="13"/>
        <v>5833.36</v>
      </c>
      <c r="T16" s="6"/>
    </row>
    <row r="17" s="4" customFormat="1" ht="23" customHeight="1" spans="1:20">
      <c r="A17" s="9">
        <v>11</v>
      </c>
      <c r="B17" s="12" t="s">
        <v>42</v>
      </c>
      <c r="C17" s="12" t="s">
        <v>29</v>
      </c>
      <c r="D17" s="12" t="s">
        <v>30</v>
      </c>
      <c r="E17" s="13" t="s">
        <v>41</v>
      </c>
      <c r="F17" s="14">
        <f t="shared" si="0"/>
        <v>3900</v>
      </c>
      <c r="G17" s="14">
        <f t="shared" si="1"/>
        <v>658.08</v>
      </c>
      <c r="H17" s="15">
        <f t="shared" si="2"/>
        <v>24.68</v>
      </c>
      <c r="I17" s="14">
        <f t="shared" si="3"/>
        <v>164.52</v>
      </c>
      <c r="J17" s="14">
        <f t="shared" si="4"/>
        <v>4</v>
      </c>
      <c r="K17" s="14">
        <f t="shared" si="5"/>
        <v>851.28</v>
      </c>
      <c r="L17" s="14">
        <f t="shared" si="6"/>
        <v>3048.72</v>
      </c>
      <c r="M17" s="14">
        <f t="shared" si="7"/>
        <v>1316.16</v>
      </c>
      <c r="N17" s="15">
        <f t="shared" si="8"/>
        <v>57.58</v>
      </c>
      <c r="O17" s="14">
        <f t="shared" si="9"/>
        <v>18.92</v>
      </c>
      <c r="P17" s="14">
        <f t="shared" si="10"/>
        <v>534.7</v>
      </c>
      <c r="Q17" s="14">
        <f t="shared" si="11"/>
        <v>6</v>
      </c>
      <c r="R17" s="14">
        <f t="shared" si="12"/>
        <v>1933.36</v>
      </c>
      <c r="S17" s="9">
        <f t="shared" si="13"/>
        <v>5833.36</v>
      </c>
      <c r="T17" s="6"/>
    </row>
    <row r="18" s="4" customFormat="1" ht="23" customHeight="1" spans="1:20">
      <c r="A18" s="9">
        <v>12</v>
      </c>
      <c r="B18" s="12" t="s">
        <v>43</v>
      </c>
      <c r="C18" s="12" t="s">
        <v>29</v>
      </c>
      <c r="D18" s="12" t="s">
        <v>30</v>
      </c>
      <c r="E18" s="13" t="s">
        <v>41</v>
      </c>
      <c r="F18" s="14">
        <f t="shared" si="0"/>
        <v>3900</v>
      </c>
      <c r="G18" s="14">
        <f t="shared" si="1"/>
        <v>658.08</v>
      </c>
      <c r="H18" s="15">
        <f t="shared" si="2"/>
        <v>24.68</v>
      </c>
      <c r="I18" s="14">
        <f t="shared" si="3"/>
        <v>164.52</v>
      </c>
      <c r="J18" s="14">
        <f t="shared" si="4"/>
        <v>4</v>
      </c>
      <c r="K18" s="14">
        <f t="shared" si="5"/>
        <v>851.28</v>
      </c>
      <c r="L18" s="14">
        <f t="shared" si="6"/>
        <v>3048.72</v>
      </c>
      <c r="M18" s="14">
        <f t="shared" si="7"/>
        <v>1316.16</v>
      </c>
      <c r="N18" s="15">
        <f t="shared" si="8"/>
        <v>57.58</v>
      </c>
      <c r="O18" s="14">
        <f t="shared" si="9"/>
        <v>18.92</v>
      </c>
      <c r="P18" s="14">
        <f t="shared" si="10"/>
        <v>534.7</v>
      </c>
      <c r="Q18" s="14">
        <f t="shared" si="11"/>
        <v>6</v>
      </c>
      <c r="R18" s="14">
        <f t="shared" si="12"/>
        <v>1933.36</v>
      </c>
      <c r="S18" s="9">
        <f t="shared" si="13"/>
        <v>5833.36</v>
      </c>
      <c r="T18" s="6"/>
    </row>
    <row r="19" s="4" customFormat="1" ht="23" customHeight="1" spans="1:20">
      <c r="A19" s="9">
        <v>13</v>
      </c>
      <c r="B19" s="12" t="s">
        <v>44</v>
      </c>
      <c r="C19" s="12" t="s">
        <v>29</v>
      </c>
      <c r="D19" s="12" t="s">
        <v>30</v>
      </c>
      <c r="E19" s="13" t="s">
        <v>41</v>
      </c>
      <c r="F19" s="14">
        <f t="shared" si="0"/>
        <v>3900</v>
      </c>
      <c r="G19" s="14">
        <f t="shared" si="1"/>
        <v>658.08</v>
      </c>
      <c r="H19" s="15">
        <f t="shared" si="2"/>
        <v>24.68</v>
      </c>
      <c r="I19" s="14">
        <f t="shared" si="3"/>
        <v>164.52</v>
      </c>
      <c r="J19" s="14">
        <f t="shared" si="4"/>
        <v>4</v>
      </c>
      <c r="K19" s="14">
        <f t="shared" si="5"/>
        <v>851.28</v>
      </c>
      <c r="L19" s="14">
        <f t="shared" si="6"/>
        <v>3048.72</v>
      </c>
      <c r="M19" s="14">
        <f t="shared" si="7"/>
        <v>1316.16</v>
      </c>
      <c r="N19" s="15">
        <f t="shared" si="8"/>
        <v>57.58</v>
      </c>
      <c r="O19" s="14">
        <f t="shared" si="9"/>
        <v>18.92</v>
      </c>
      <c r="P19" s="14">
        <f t="shared" si="10"/>
        <v>534.7</v>
      </c>
      <c r="Q19" s="14">
        <f t="shared" si="11"/>
        <v>6</v>
      </c>
      <c r="R19" s="14">
        <f t="shared" si="12"/>
        <v>1933.36</v>
      </c>
      <c r="S19" s="9">
        <f t="shared" si="13"/>
        <v>5833.36</v>
      </c>
      <c r="T19" s="6"/>
    </row>
    <row r="20" s="4" customFormat="1" ht="23" customHeight="1" spans="1:20">
      <c r="A20" s="9">
        <v>14</v>
      </c>
      <c r="B20" s="12" t="s">
        <v>45</v>
      </c>
      <c r="C20" s="12" t="s">
        <v>29</v>
      </c>
      <c r="D20" s="12" t="s">
        <v>30</v>
      </c>
      <c r="E20" s="13" t="s">
        <v>41</v>
      </c>
      <c r="F20" s="14">
        <f t="shared" si="0"/>
        <v>3900</v>
      </c>
      <c r="G20" s="14">
        <f t="shared" si="1"/>
        <v>658.08</v>
      </c>
      <c r="H20" s="15">
        <f t="shared" si="2"/>
        <v>24.68</v>
      </c>
      <c r="I20" s="14">
        <f t="shared" si="3"/>
        <v>164.52</v>
      </c>
      <c r="J20" s="14">
        <f t="shared" si="4"/>
        <v>4</v>
      </c>
      <c r="K20" s="14">
        <f t="shared" si="5"/>
        <v>851.28</v>
      </c>
      <c r="L20" s="14">
        <f t="shared" si="6"/>
        <v>3048.72</v>
      </c>
      <c r="M20" s="14">
        <f t="shared" si="7"/>
        <v>1316.16</v>
      </c>
      <c r="N20" s="15">
        <f t="shared" si="8"/>
        <v>57.58</v>
      </c>
      <c r="O20" s="14">
        <f t="shared" si="9"/>
        <v>18.92</v>
      </c>
      <c r="P20" s="14">
        <f t="shared" si="10"/>
        <v>534.7</v>
      </c>
      <c r="Q20" s="14">
        <f t="shared" si="11"/>
        <v>6</v>
      </c>
      <c r="R20" s="14">
        <f t="shared" si="12"/>
        <v>1933.36</v>
      </c>
      <c r="S20" s="9">
        <f t="shared" si="13"/>
        <v>5833.36</v>
      </c>
      <c r="T20" s="6"/>
    </row>
    <row r="21" s="4" customFormat="1" ht="23" customHeight="1" spans="1:20">
      <c r="A21" s="9">
        <v>15</v>
      </c>
      <c r="B21" s="12" t="s">
        <v>46</v>
      </c>
      <c r="C21" s="12" t="s">
        <v>29</v>
      </c>
      <c r="D21" s="12" t="s">
        <v>30</v>
      </c>
      <c r="E21" s="13" t="s">
        <v>41</v>
      </c>
      <c r="F21" s="14">
        <f t="shared" si="0"/>
        <v>3900</v>
      </c>
      <c r="G21" s="14">
        <f t="shared" si="1"/>
        <v>658.08</v>
      </c>
      <c r="H21" s="15">
        <f t="shared" si="2"/>
        <v>24.68</v>
      </c>
      <c r="I21" s="14">
        <f t="shared" si="3"/>
        <v>164.52</v>
      </c>
      <c r="J21" s="14">
        <f t="shared" si="4"/>
        <v>4</v>
      </c>
      <c r="K21" s="14">
        <f t="shared" si="5"/>
        <v>851.28</v>
      </c>
      <c r="L21" s="14">
        <f t="shared" si="6"/>
        <v>3048.72</v>
      </c>
      <c r="M21" s="14">
        <f t="shared" si="7"/>
        <v>1316.16</v>
      </c>
      <c r="N21" s="15">
        <f t="shared" si="8"/>
        <v>57.58</v>
      </c>
      <c r="O21" s="14">
        <f t="shared" si="9"/>
        <v>18.92</v>
      </c>
      <c r="P21" s="14">
        <f t="shared" si="10"/>
        <v>534.7</v>
      </c>
      <c r="Q21" s="14">
        <f t="shared" si="11"/>
        <v>6</v>
      </c>
      <c r="R21" s="14">
        <f t="shared" si="12"/>
        <v>1933.36</v>
      </c>
      <c r="S21" s="9">
        <f t="shared" si="13"/>
        <v>5833.36</v>
      </c>
      <c r="T21" s="6"/>
    </row>
    <row r="22" s="4" customFormat="1" ht="23" customHeight="1" spans="1:20">
      <c r="A22" s="9">
        <v>16</v>
      </c>
      <c r="B22" s="12" t="s">
        <v>47</v>
      </c>
      <c r="C22" s="12" t="s">
        <v>29</v>
      </c>
      <c r="D22" s="12" t="s">
        <v>30</v>
      </c>
      <c r="E22" s="13" t="s">
        <v>41</v>
      </c>
      <c r="F22" s="14">
        <f t="shared" si="0"/>
        <v>3900</v>
      </c>
      <c r="G22" s="14">
        <f t="shared" si="1"/>
        <v>658.08</v>
      </c>
      <c r="H22" s="15">
        <f t="shared" si="2"/>
        <v>24.68</v>
      </c>
      <c r="I22" s="14">
        <f t="shared" si="3"/>
        <v>164.52</v>
      </c>
      <c r="J22" s="14">
        <f t="shared" si="4"/>
        <v>4</v>
      </c>
      <c r="K22" s="14">
        <f t="shared" si="5"/>
        <v>851.28</v>
      </c>
      <c r="L22" s="14">
        <f t="shared" si="6"/>
        <v>3048.72</v>
      </c>
      <c r="M22" s="14">
        <f t="shared" si="7"/>
        <v>1316.16</v>
      </c>
      <c r="N22" s="15">
        <f t="shared" si="8"/>
        <v>57.58</v>
      </c>
      <c r="O22" s="14">
        <f t="shared" si="9"/>
        <v>18.92</v>
      </c>
      <c r="P22" s="14">
        <f t="shared" si="10"/>
        <v>534.7</v>
      </c>
      <c r="Q22" s="14">
        <f t="shared" si="11"/>
        <v>6</v>
      </c>
      <c r="R22" s="14">
        <f t="shared" si="12"/>
        <v>1933.36</v>
      </c>
      <c r="S22" s="9">
        <f t="shared" si="13"/>
        <v>5833.36</v>
      </c>
      <c r="T22" s="6"/>
    </row>
    <row r="23" s="4" customFormat="1" ht="23" customHeight="1" spans="1:20">
      <c r="A23" s="9">
        <v>17</v>
      </c>
      <c r="B23" s="12" t="s">
        <v>48</v>
      </c>
      <c r="C23" s="12" t="s">
        <v>29</v>
      </c>
      <c r="D23" s="12" t="s">
        <v>30</v>
      </c>
      <c r="E23" s="13" t="s">
        <v>41</v>
      </c>
      <c r="F23" s="14">
        <f t="shared" si="0"/>
        <v>3900</v>
      </c>
      <c r="G23" s="14">
        <f t="shared" si="1"/>
        <v>658.08</v>
      </c>
      <c r="H23" s="15">
        <f t="shared" si="2"/>
        <v>24.68</v>
      </c>
      <c r="I23" s="14">
        <f t="shared" si="3"/>
        <v>164.52</v>
      </c>
      <c r="J23" s="14">
        <f t="shared" si="4"/>
        <v>4</v>
      </c>
      <c r="K23" s="14">
        <f t="shared" si="5"/>
        <v>851.28</v>
      </c>
      <c r="L23" s="14">
        <f t="shared" si="6"/>
        <v>3048.72</v>
      </c>
      <c r="M23" s="14">
        <f t="shared" si="7"/>
        <v>1316.16</v>
      </c>
      <c r="N23" s="15">
        <f t="shared" si="8"/>
        <v>57.58</v>
      </c>
      <c r="O23" s="14">
        <f t="shared" si="9"/>
        <v>18.92</v>
      </c>
      <c r="P23" s="14">
        <f t="shared" si="10"/>
        <v>534.7</v>
      </c>
      <c r="Q23" s="14">
        <f t="shared" si="11"/>
        <v>6</v>
      </c>
      <c r="R23" s="14">
        <f t="shared" si="12"/>
        <v>1933.36</v>
      </c>
      <c r="S23" s="9">
        <f t="shared" si="13"/>
        <v>5833.36</v>
      </c>
      <c r="T23" s="6"/>
    </row>
    <row r="24" s="4" customFormat="1" ht="23" customHeight="1" spans="1:20">
      <c r="A24" s="9">
        <v>18</v>
      </c>
      <c r="B24" s="12" t="s">
        <v>49</v>
      </c>
      <c r="C24" s="12" t="s">
        <v>50</v>
      </c>
      <c r="D24" s="12" t="s">
        <v>30</v>
      </c>
      <c r="E24" s="13" t="s">
        <v>41</v>
      </c>
      <c r="F24" s="14">
        <f t="shared" si="0"/>
        <v>3900</v>
      </c>
      <c r="G24" s="14">
        <f t="shared" si="1"/>
        <v>658.08</v>
      </c>
      <c r="H24" s="15">
        <f t="shared" si="2"/>
        <v>24.68</v>
      </c>
      <c r="I24" s="14">
        <f t="shared" si="3"/>
        <v>164.52</v>
      </c>
      <c r="J24" s="14">
        <f t="shared" si="4"/>
        <v>4</v>
      </c>
      <c r="K24" s="14">
        <f t="shared" si="5"/>
        <v>851.28</v>
      </c>
      <c r="L24" s="14">
        <f t="shared" si="6"/>
        <v>3048.72</v>
      </c>
      <c r="M24" s="14">
        <f t="shared" si="7"/>
        <v>1316.16</v>
      </c>
      <c r="N24" s="15">
        <f t="shared" si="8"/>
        <v>57.58</v>
      </c>
      <c r="O24" s="14">
        <f t="shared" si="9"/>
        <v>18.92</v>
      </c>
      <c r="P24" s="14">
        <f t="shared" si="10"/>
        <v>534.7</v>
      </c>
      <c r="Q24" s="14">
        <f t="shared" si="11"/>
        <v>6</v>
      </c>
      <c r="R24" s="14">
        <f t="shared" si="12"/>
        <v>1933.36</v>
      </c>
      <c r="S24" s="9">
        <f t="shared" si="13"/>
        <v>5833.36</v>
      </c>
      <c r="T24" s="6"/>
    </row>
    <row r="25" s="4" customFormat="1" ht="23" customHeight="1" spans="1:20">
      <c r="A25" s="9">
        <v>19</v>
      </c>
      <c r="B25" s="12" t="s">
        <v>51</v>
      </c>
      <c r="C25" s="12" t="s">
        <v>29</v>
      </c>
      <c r="D25" s="12" t="s">
        <v>30</v>
      </c>
      <c r="E25" s="13" t="s">
        <v>41</v>
      </c>
      <c r="F25" s="14">
        <f t="shared" si="0"/>
        <v>3900</v>
      </c>
      <c r="G25" s="14">
        <f t="shared" si="1"/>
        <v>658.08</v>
      </c>
      <c r="H25" s="15">
        <f t="shared" si="2"/>
        <v>24.68</v>
      </c>
      <c r="I25" s="14">
        <f t="shared" si="3"/>
        <v>164.52</v>
      </c>
      <c r="J25" s="14">
        <f t="shared" si="4"/>
        <v>4</v>
      </c>
      <c r="K25" s="14">
        <f t="shared" si="5"/>
        <v>851.28</v>
      </c>
      <c r="L25" s="14">
        <f t="shared" si="6"/>
        <v>3048.72</v>
      </c>
      <c r="M25" s="14">
        <f t="shared" si="7"/>
        <v>1316.16</v>
      </c>
      <c r="N25" s="15">
        <f t="shared" si="8"/>
        <v>57.58</v>
      </c>
      <c r="O25" s="14">
        <f t="shared" si="9"/>
        <v>18.92</v>
      </c>
      <c r="P25" s="14">
        <f t="shared" si="10"/>
        <v>534.7</v>
      </c>
      <c r="Q25" s="14">
        <f t="shared" si="11"/>
        <v>6</v>
      </c>
      <c r="R25" s="14">
        <f t="shared" si="12"/>
        <v>1933.36</v>
      </c>
      <c r="S25" s="9">
        <f t="shared" si="13"/>
        <v>5833.36</v>
      </c>
      <c r="T25" s="6"/>
    </row>
    <row r="26" s="4" customFormat="1" ht="23" customHeight="1" spans="1:20">
      <c r="A26" s="9">
        <v>20</v>
      </c>
      <c r="B26" s="12" t="s">
        <v>52</v>
      </c>
      <c r="C26" s="12" t="s">
        <v>29</v>
      </c>
      <c r="D26" s="12" t="s">
        <v>30</v>
      </c>
      <c r="E26" s="13" t="s">
        <v>41</v>
      </c>
      <c r="F26" s="14">
        <f t="shared" si="0"/>
        <v>3900</v>
      </c>
      <c r="G26" s="14">
        <f t="shared" si="1"/>
        <v>658.08</v>
      </c>
      <c r="H26" s="15">
        <f t="shared" si="2"/>
        <v>24.68</v>
      </c>
      <c r="I26" s="14">
        <f t="shared" si="3"/>
        <v>164.52</v>
      </c>
      <c r="J26" s="14">
        <f t="shared" si="4"/>
        <v>4</v>
      </c>
      <c r="K26" s="14">
        <f t="shared" si="5"/>
        <v>851.28</v>
      </c>
      <c r="L26" s="14">
        <f t="shared" si="6"/>
        <v>3048.72</v>
      </c>
      <c r="M26" s="14">
        <f t="shared" si="7"/>
        <v>1316.16</v>
      </c>
      <c r="N26" s="15">
        <f t="shared" si="8"/>
        <v>57.58</v>
      </c>
      <c r="O26" s="14">
        <f t="shared" si="9"/>
        <v>18.92</v>
      </c>
      <c r="P26" s="14">
        <f t="shared" si="10"/>
        <v>534.7</v>
      </c>
      <c r="Q26" s="14">
        <f t="shared" si="11"/>
        <v>6</v>
      </c>
      <c r="R26" s="14">
        <f t="shared" si="12"/>
        <v>1933.36</v>
      </c>
      <c r="S26" s="9">
        <f t="shared" si="13"/>
        <v>5833.36</v>
      </c>
      <c r="T26" s="6"/>
    </row>
    <row r="27" s="4" customFormat="1" ht="23" customHeight="1" spans="1:20">
      <c r="A27" s="9">
        <v>21</v>
      </c>
      <c r="B27" s="12" t="s">
        <v>64</v>
      </c>
      <c r="C27" s="12" t="s">
        <v>29</v>
      </c>
      <c r="D27" s="12" t="s">
        <v>30</v>
      </c>
      <c r="E27" s="13" t="s">
        <v>41</v>
      </c>
      <c r="F27" s="14">
        <f t="shared" si="0"/>
        <v>3900</v>
      </c>
      <c r="G27" s="14">
        <f t="shared" si="1"/>
        <v>658.08</v>
      </c>
      <c r="H27" s="15">
        <f t="shared" si="2"/>
        <v>24.68</v>
      </c>
      <c r="I27" s="14">
        <f t="shared" si="3"/>
        <v>164.52</v>
      </c>
      <c r="J27" s="14">
        <f t="shared" si="4"/>
        <v>4</v>
      </c>
      <c r="K27" s="14">
        <f t="shared" si="5"/>
        <v>851.28</v>
      </c>
      <c r="L27" s="14">
        <f t="shared" si="6"/>
        <v>3048.72</v>
      </c>
      <c r="M27" s="14">
        <f t="shared" si="7"/>
        <v>1316.16</v>
      </c>
      <c r="N27" s="15">
        <f t="shared" si="8"/>
        <v>57.58</v>
      </c>
      <c r="O27" s="14">
        <f t="shared" si="9"/>
        <v>18.92</v>
      </c>
      <c r="P27" s="14">
        <f t="shared" si="10"/>
        <v>534.7</v>
      </c>
      <c r="Q27" s="14">
        <f t="shared" si="11"/>
        <v>6</v>
      </c>
      <c r="R27" s="14">
        <f t="shared" si="12"/>
        <v>1933.36</v>
      </c>
      <c r="S27" s="9">
        <f t="shared" si="13"/>
        <v>5833.36</v>
      </c>
      <c r="T27" s="6"/>
    </row>
    <row r="28" s="2" customFormat="1" ht="23" customHeight="1" spans="1:20">
      <c r="A28" s="7" t="s">
        <v>16</v>
      </c>
      <c r="B28" s="7"/>
      <c r="C28" s="7"/>
      <c r="D28" s="7"/>
      <c r="E28" s="7"/>
      <c r="F28" s="14">
        <f>SUM(F7:F27)</f>
        <v>81900</v>
      </c>
      <c r="G28" s="14">
        <f>SUM(G7:G27)</f>
        <v>13819.68</v>
      </c>
      <c r="H28" s="14">
        <f>SUM(H7:H27)</f>
        <v>518.28</v>
      </c>
      <c r="I28" s="14">
        <f>SUM(I7:I27)</f>
        <v>3454.92</v>
      </c>
      <c r="J28" s="14">
        <f>SUM(J7:J27)</f>
        <v>84</v>
      </c>
      <c r="K28" s="14">
        <f>J28+H28+G28+I28</f>
        <v>17876.88</v>
      </c>
      <c r="L28" s="14">
        <f t="shared" si="6"/>
        <v>64023.12</v>
      </c>
      <c r="M28" s="14">
        <f>SUM(M7:M27)</f>
        <v>27639.36</v>
      </c>
      <c r="N28" s="14">
        <f>SUM(N7:N27)</f>
        <v>1209.18</v>
      </c>
      <c r="O28" s="14">
        <f>SUM(O7:O27)</f>
        <v>397.32</v>
      </c>
      <c r="P28" s="14">
        <f>SUM(P7:P27)</f>
        <v>11228.7</v>
      </c>
      <c r="Q28" s="14">
        <f>SUM(Q7:Q27)</f>
        <v>126</v>
      </c>
      <c r="R28" s="14">
        <f t="shared" si="12"/>
        <v>40600.56</v>
      </c>
      <c r="S28" s="9">
        <f>SUM(S7:S27)</f>
        <v>122500.56</v>
      </c>
      <c r="T28" s="6"/>
    </row>
    <row r="29" s="2" customFormat="1" spans="17:17">
      <c r="Q29" s="21"/>
    </row>
    <row r="30" s="2" customFormat="1" spans="16:17">
      <c r="P30" s="16"/>
      <c r="Q30" s="21"/>
    </row>
    <row r="31" s="2" customFormat="1" spans="16:17">
      <c r="P31" s="17"/>
      <c r="Q31" s="21"/>
    </row>
    <row r="32" s="2" customFormat="1" spans="17:17">
      <c r="Q32" s="21"/>
    </row>
    <row r="33" s="2" customFormat="1" spans="17:17">
      <c r="Q33" s="21"/>
    </row>
    <row r="34" s="2" customFormat="1" spans="17:17">
      <c r="Q34" s="21"/>
    </row>
    <row r="35" s="2" customFormat="1" spans="17:17">
      <c r="Q35" s="21"/>
    </row>
    <row r="36" s="2" customFormat="1" spans="17:17">
      <c r="Q36" s="21"/>
    </row>
    <row r="37" s="2" customFormat="1" spans="17:17">
      <c r="Q37" s="21"/>
    </row>
    <row r="38" s="2" customFormat="1" spans="17:17">
      <c r="Q38" s="21"/>
    </row>
    <row r="39" s="2" customFormat="1" spans="17:17">
      <c r="Q39" s="21"/>
    </row>
    <row r="40" s="2" customFormat="1" spans="17:17">
      <c r="Q40" s="21"/>
    </row>
    <row r="41" s="2" customFormat="1" spans="17:17">
      <c r="Q41" s="21"/>
    </row>
    <row r="42" s="2" customFormat="1" spans="17:17">
      <c r="Q42" s="21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28:E28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ageMargins left="0.751388888888889" right="0.7513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正确</vt:lpstr>
      <vt:lpstr>错误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2025-03-10T03:00:00Z</dcterms:created>
  <dcterms:modified xsi:type="dcterms:W3CDTF">2025-04-27T02:08:44Z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19EAEEA188744A7ABB78D174BAD788CB_11</vt:lpwstr>
  </property>
  <property fmtid="{D5CDD505-2E9C-101B-9397-08002B2CF9AE}" pid="3" name="KSOProductBuildVer">
    <vt:lpwstr>2052-12.1.0.20784</vt:lpwstr>
  </property>
</Properties>
</file>